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Variances" sheetId="1" r:id="rId4"/>
    <sheet name="Reserves" sheetId="2" r:id="rId5"/>
  </sheets>
</workbook>
</file>

<file path=xl/sharedStrings.xml><?xml version="1.0" encoding="utf-8"?>
<sst xmlns="http://schemas.openxmlformats.org/spreadsheetml/2006/main" uniqueCount="46">
  <si>
    <t xml:space="preserve">Explanation of variances – pro forma </t>
  </si>
  <si>
    <t xml:space="preserve">Name of smaller authority: </t>
  </si>
  <si>
    <t>Lillings Ambo Parish Council</t>
  </si>
  <si>
    <r>
      <rPr>
        <sz val="8"/>
        <color indexed="8"/>
        <rFont val="Arial"/>
      </rPr>
      <t>County area (local councils and parish meetings only):</t>
    </r>
    <r>
      <rPr>
        <b val="1"/>
        <sz val="8"/>
        <color indexed="8"/>
        <rFont val="Arial"/>
      </rPr>
      <t xml:space="preserve"> </t>
    </r>
  </si>
  <si>
    <r>
      <rPr>
        <b val="1"/>
        <sz val="10"/>
        <color indexed="12"/>
        <rFont val="Arial"/>
      </rPr>
      <t xml:space="preserve">Insert figures from Section 2 of the AGAR in all </t>
    </r>
    <r>
      <rPr>
        <b val="1"/>
        <u val="single"/>
        <sz val="10"/>
        <color indexed="13"/>
        <rFont val="Arial"/>
      </rPr>
      <t>Blue</t>
    </r>
    <r>
      <rPr>
        <b val="1"/>
        <sz val="10"/>
        <color indexed="12"/>
        <rFont val="Arial"/>
      </rPr>
      <t xml:space="preserve"> highlighted boxes </t>
    </r>
  </si>
  <si>
    <r>
      <rPr>
        <b val="1"/>
        <sz val="10"/>
        <color indexed="8"/>
        <rFont val="Arial"/>
      </rP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</rPr>
      <t xml:space="preserve">• variances of more than 15% between totals for individual boxes (except variances of less than £200); 
</t>
    </r>
    <r>
      <rPr>
        <sz val="10"/>
        <color indexed="8"/>
        <rFont val="Arial"/>
      </rPr>
      <t xml:space="preserve">• </t>
    </r>
    <r>
      <rPr>
        <b val="1"/>
        <sz val="10"/>
        <color indexed="12"/>
        <rFont val="Arial"/>
      </rPr>
      <t>New from 2020/21 onwards:</t>
    </r>
    <r>
      <rPr>
        <sz val="10"/>
        <color indexed="8"/>
        <rFont val="Arial"/>
      </rPr>
      <t xml:space="preserve"> variances of £100,000 or more require explanation regardless of the % variation year on year;
</t>
    </r>
    <r>
      <rPr>
        <sz val="10"/>
        <color indexed="8"/>
        <rFont val="Arial"/>
      </rPr>
      <t>• a breakdown of approved reserves on the next tab if the total reserves (Box 7) figure is more than twice the annual precept/rates &amp; levies value (Box 2).</t>
    </r>
  </si>
  <si>
    <t>2021/22</t>
  </si>
  <si>
    <t>2022/23</t>
  </si>
  <si>
    <t>Variance</t>
  </si>
  <si>
    <t>Explanation Required?</t>
  </si>
  <si>
    <r>
      <rPr>
        <sz val="11"/>
        <color indexed="8"/>
        <rFont val="Arial"/>
      </rPr>
      <t xml:space="preserve">Automatic responses trigger below based on figures input, </t>
    </r>
    <r>
      <rPr>
        <b val="1"/>
        <sz val="11"/>
        <color indexed="8"/>
        <rFont val="Arial"/>
      </rPr>
      <t>DO NOT OVERWRITE THESE BOXES</t>
    </r>
  </si>
  <si>
    <r>
      <rPr>
        <b val="1"/>
        <sz val="11"/>
        <color indexed="8"/>
        <rFont val="Arial"/>
      </rPr>
      <t xml:space="preserve">Explanation from smaller authority </t>
    </r>
    <r>
      <rPr>
        <b val="1"/>
        <u val="single"/>
        <sz val="11"/>
        <color indexed="8"/>
        <rFont val="Arial"/>
      </rPr>
      <t>(must include narrative and supporting figures)</t>
    </r>
  </si>
  <si>
    <t>£</t>
  </si>
  <si>
    <t>%</t>
  </si>
  <si>
    <t>1 Balances Brought Forward</t>
  </si>
  <si>
    <t>Explanation of % variance from PY opening balance not required - Balance brought forward agrees</t>
  </si>
  <si>
    <t>2 Precept or Rates and Levies</t>
  </si>
  <si>
    <t>NO</t>
  </si>
  <si>
    <t xml:space="preserve"> </t>
  </si>
  <si>
    <t>3 Total Other Receipts</t>
  </si>
  <si>
    <t>4 Staff Costs</t>
  </si>
  <si>
    <t>YES</t>
  </si>
  <si>
    <t>Increase in hours and salary</t>
  </si>
  <si>
    <t>5 Loan Interest/Capital Repayment</t>
  </si>
  <si>
    <t>6 All Other Payments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</si>
  <si>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</si>
  <si>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</si>
  <si>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</si>
  <si>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</si>
  <si>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</si>
  <si>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</si>
  <si>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</si>
  <si>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</si>
  <si>
    <t>Explanation for ‘high’ reserves</t>
  </si>
  <si>
    <t>(Please complete the highlighted boxes.)</t>
  </si>
  <si>
    <t>Box 7 is more than twice Box 2 because the authority held the following breakdown of reserves at the year end: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</si>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</sst>
</file>

<file path=xl/styles.xml><?xml version="1.0" encoding="utf-8"?>
<styleSheet xmlns="http://schemas.openxmlformats.org/spreadsheetml/2006/main">
  <numFmts count="1">
    <numFmt numFmtId="0" formatCode="General"/>
  </numFmts>
  <fonts count="1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Arial"/>
    </font>
    <font>
      <sz val="11"/>
      <color indexed="8"/>
      <name val="Arial"/>
    </font>
    <font>
      <b val="1"/>
      <sz val="12"/>
      <color indexed="8"/>
      <name val="Arial"/>
    </font>
    <font>
      <sz val="8"/>
      <color indexed="8"/>
      <name val="Arial"/>
    </font>
    <font>
      <b val="1"/>
      <sz val="10"/>
      <color indexed="8"/>
      <name val="Arial"/>
    </font>
    <font>
      <b val="1"/>
      <sz val="8"/>
      <color indexed="8"/>
      <name val="Arial"/>
    </font>
    <font>
      <b val="1"/>
      <sz val="10"/>
      <color indexed="12"/>
      <name val="Arial"/>
    </font>
    <font>
      <b val="1"/>
      <u val="single"/>
      <sz val="10"/>
      <color indexed="13"/>
      <name val="Arial"/>
    </font>
    <font>
      <sz val="10"/>
      <color indexed="8"/>
      <name val="Arial"/>
    </font>
    <font>
      <sz val="10"/>
      <color indexed="8"/>
      <name val="Symbol"/>
    </font>
    <font>
      <b val="1"/>
      <sz val="11"/>
      <color indexed="8"/>
      <name val="Arial"/>
    </font>
    <font>
      <b val="1"/>
      <u val="single"/>
      <sz val="11"/>
      <color indexed="8"/>
      <name val="Arial"/>
    </font>
    <font>
      <b val="1"/>
      <sz val="11"/>
      <color indexed="12"/>
      <name val="Arial"/>
    </font>
    <font>
      <b val="1"/>
      <sz val="14"/>
      <color indexed="8"/>
      <name val="Calibri"/>
    </font>
    <font>
      <b val="1"/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2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center"/>
    </xf>
    <xf numFmtId="0" fontId="4" fillId="2" borderId="1" applyNumberFormat="0" applyFont="1" applyFill="1" applyBorder="1" applyAlignment="1" applyProtection="0">
      <alignment horizontal="left" vertical="center"/>
    </xf>
    <xf numFmtId="0" fontId="4" fillId="2" borderId="2" applyNumberFormat="0" applyFont="1" applyFill="1" applyBorder="1" applyAlignment="1" applyProtection="0">
      <alignment horizontal="left" vertical="center"/>
    </xf>
    <xf numFmtId="0" fontId="5" fillId="2" borderId="1" applyNumberFormat="0" applyFont="1" applyFill="1" applyBorder="1" applyAlignment="1" applyProtection="0">
      <alignment vertical="top"/>
    </xf>
    <xf numFmtId="0" fontId="0" fillId="2" borderId="1" applyNumberFormat="0" applyFont="1" applyFill="1" applyBorder="1" applyAlignment="1" applyProtection="0">
      <alignment vertical="bottom" wrapText="1"/>
    </xf>
    <xf numFmtId="0" fontId="0" fillId="2" borderId="1" applyNumberFormat="0" applyFont="1" applyFill="1" applyBorder="1" applyAlignment="1" applyProtection="0">
      <alignment vertical="bottom"/>
    </xf>
    <xf numFmtId="49" fontId="6" fillId="2" borderId="1" applyNumberFormat="1" applyFont="1" applyFill="1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horizontal="left" vertical="center"/>
    </xf>
    <xf numFmtId="49" fontId="7" fillId="3" borderId="4" applyNumberFormat="1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left" vertical="center"/>
    </xf>
    <xf numFmtId="0" fontId="0" fillId="2" borderId="3" applyNumberFormat="0" applyFont="1" applyFill="1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9" fillId="2" borderId="1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7" fillId="2" borderId="1" applyNumberFormat="1" applyFont="1" applyFill="1" applyBorder="1" applyAlignment="1" applyProtection="0">
      <alignment horizontal="left" vertical="center" wrapText="1"/>
    </xf>
    <xf numFmtId="0" fontId="7" fillId="2" borderId="1" applyNumberFormat="0" applyFont="1" applyFill="1" applyBorder="1" applyAlignment="1" applyProtection="0">
      <alignment horizontal="left" vertical="center"/>
    </xf>
    <xf numFmtId="0" fontId="12" fillId="2" borderId="1" applyNumberFormat="0" applyFont="1" applyFill="1" applyBorder="1" applyAlignment="1" applyProtection="0">
      <alignment horizontal="left" vertical="center"/>
    </xf>
    <xf numFmtId="0" fontId="4" fillId="2" borderId="1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 wrapText="1"/>
    </xf>
    <xf numFmtId="0" fontId="13" fillId="2" borderId="7" applyNumberFormat="0" applyFont="1" applyFill="1" applyBorder="1" applyAlignment="1" applyProtection="0">
      <alignment vertical="bottom"/>
    </xf>
    <xf numFmtId="49" fontId="13" fillId="2" borderId="1" applyNumberFormat="1" applyFont="1" applyFill="1" applyBorder="1" applyAlignment="1" applyProtection="0">
      <alignment horizontal="center" vertical="bottom"/>
    </xf>
    <xf numFmtId="0" fontId="13" fillId="2" borderId="1" applyNumberFormat="0" applyFont="1" applyFill="1" applyBorder="1" applyAlignment="1" applyProtection="0">
      <alignment vertical="bottom"/>
    </xf>
    <xf numFmtId="0" fontId="13" fillId="2" borderId="1" applyNumberFormat="0" applyFont="1" applyFill="1" applyBorder="1" applyAlignment="1" applyProtection="0">
      <alignment horizontal="center" vertical="bottom"/>
    </xf>
    <xf numFmtId="49" fontId="13" fillId="2" borderId="8" applyNumberFormat="1" applyFont="1" applyFill="1" applyBorder="1" applyAlignment="1" applyProtection="0">
      <alignment horizontal="center" vertical="bottom" wrapText="1"/>
    </xf>
    <xf numFmtId="49" fontId="0" fillId="4" borderId="9" applyNumberFormat="1" applyFont="1" applyFill="1" applyBorder="1" applyAlignment="1" applyProtection="0">
      <alignment vertical="bottom" wrapText="1"/>
    </xf>
    <xf numFmtId="49" fontId="13" fillId="2" borderId="9" applyNumberFormat="1" applyFont="1" applyFill="1" applyBorder="1" applyAlignment="1" applyProtection="0">
      <alignment vertical="bottom" wrapText="1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 wrapText="1"/>
    </xf>
    <xf numFmtId="0" fontId="4" fillId="2" borderId="12" applyNumberFormat="0" applyFont="1" applyFill="1" applyBorder="1" applyAlignment="1" applyProtection="0">
      <alignment horizontal="center" vertical="bottom"/>
    </xf>
    <xf numFmtId="0" fontId="0" fillId="2" borderId="12" applyNumberFormat="0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left" vertical="center"/>
    </xf>
    <xf numFmtId="0" fontId="4" fillId="2" borderId="13" applyNumberFormat="0" applyFont="1" applyFill="1" applyBorder="1" applyAlignment="1" applyProtection="0">
      <alignment horizontal="left" vertical="center"/>
    </xf>
    <xf numFmtId="3" fontId="7" fillId="5" borderId="14" applyNumberFormat="1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3" fontId="0" fillId="2" borderId="16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 wrapText="1"/>
    </xf>
    <xf numFmtId="3" fontId="0" fillId="2" borderId="17" applyNumberFormat="1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 wrapText="1"/>
    </xf>
    <xf numFmtId="49" fontId="4" fillId="2" borderId="1" applyNumberFormat="1" applyFont="1" applyFill="1" applyBorder="1" applyAlignment="1" applyProtection="0">
      <alignment horizontal="left" vertical="center" wrapText="1"/>
    </xf>
    <xf numFmtId="0" fontId="0" fillId="2" borderId="13" applyNumberFormat="0" applyFont="1" applyFill="1" applyBorder="1" applyAlignment="1" applyProtection="0">
      <alignment vertical="bottom" wrapText="1"/>
    </xf>
    <xf numFmtId="10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0" fontId="4" fillId="2" borderId="1" applyNumberFormat="1" applyFont="1" applyFill="1" applyBorder="1" applyAlignment="1" applyProtection="0">
      <alignment horizontal="center" vertical="bottom"/>
    </xf>
    <xf numFmtId="49" fontId="4" fillId="2" borderId="8" applyNumberFormat="1" applyFont="1" applyFill="1" applyBorder="1" applyAlignment="1" applyProtection="0">
      <alignment horizontal="center" vertical="bottom"/>
    </xf>
    <xf numFmtId="3" fontId="0" fillId="2" borderId="1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vertical="center"/>
    </xf>
    <xf numFmtId="0" fontId="0" fillId="2" borderId="13" applyNumberFormat="0" applyFont="1" applyFill="1" applyBorder="1" applyAlignment="1" applyProtection="0">
      <alignment vertical="center"/>
    </xf>
    <xf numFmtId="0" fontId="0" fillId="2" borderId="13" applyNumberFormat="0" applyFont="1" applyFill="1" applyBorder="1" applyAlignment="1" applyProtection="0">
      <alignment vertical="bottom"/>
    </xf>
    <xf numFmtId="3" fontId="7" fillId="6" borderId="14" applyNumberFormat="1" applyFont="1" applyFill="1" applyBorder="1" applyAlignment="1" applyProtection="0">
      <alignment horizontal="center" vertical="bottom"/>
    </xf>
    <xf numFmtId="0" fontId="4" fillId="2" borderId="8" applyNumberFormat="0" applyFont="1" applyFill="1" applyBorder="1" applyAlignment="1" applyProtection="0">
      <alignment horizontal="center" vertical="bottom"/>
    </xf>
    <xf numFmtId="49" fontId="0" fillId="7" borderId="9" applyNumberFormat="1" applyFont="1" applyFill="1" applyBorder="1" applyAlignment="1" applyProtection="0">
      <alignment vertical="bottom" wrapText="1"/>
    </xf>
    <xf numFmtId="0" fontId="0" fillId="2" borderId="10" applyNumberFormat="0" applyFont="1" applyFill="1" applyBorder="1" applyAlignment="1" applyProtection="0">
      <alignment vertical="bottom" wrapText="1"/>
    </xf>
    <xf numFmtId="3" fontId="7" fillId="2" borderId="19" applyNumberFormat="1" applyFont="1" applyFill="1" applyBorder="1" applyAlignment="1" applyProtection="0">
      <alignment horizontal="center" vertical="bottom"/>
    </xf>
    <xf numFmtId="49" fontId="4" fillId="2" borderId="8" applyNumberFormat="1" applyFont="1" applyFill="1" applyBorder="1" applyAlignment="1" applyProtection="0">
      <alignment horizontal="center" vertical="bottom" wrapText="1"/>
    </xf>
    <xf numFmtId="49" fontId="13" fillId="8" borderId="9" applyNumberFormat="1" applyFont="1" applyFill="1" applyBorder="1" applyAlignment="1" applyProtection="0">
      <alignment horizontal="center" vertical="bottom" wrapText="1"/>
    </xf>
    <xf numFmtId="3" fontId="0" fillId="2" borderId="12" applyNumberFormat="1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49" fontId="15" fillId="2" borderId="1" applyNumberFormat="1" applyFont="1" applyFill="1" applyBorder="1" applyAlignment="1" applyProtection="0">
      <alignment vertical="bottom"/>
    </xf>
    <xf numFmtId="0" fontId="4" fillId="2" borderId="1" applyNumberFormat="0" applyFont="1" applyFill="1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bottom"/>
    </xf>
    <xf numFmtId="49" fontId="16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17" borderId="1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0" fillId="9" borderId="4" applyNumberFormat="1" applyFont="1" applyFill="1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fillId="9" borderId="4" applyNumberFormat="0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11" applyNumberFormat="1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17" borderId="18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b0f0"/>
      <rgbColor rgb="ffdd0806"/>
      <rgbColor rgb="ff333399"/>
      <rgbColor rgb="ff92d050"/>
      <rgbColor rgb="ff66ccff"/>
      <rgbColor rgb="fffcf305"/>
      <rgbColor rgb="ffff0000"/>
      <rgbColor rgb="ffff66ff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V36"/>
  <sheetViews>
    <sheetView workbookViewId="0" showGridLines="0" defaultGridColor="1"/>
  </sheetViews>
  <sheetFormatPr defaultColWidth="8.83333" defaultRowHeight="14.25" customHeight="1" outlineLevelRow="0" outlineLevelCol="0"/>
  <cols>
    <col min="1" max="1" width="10.8516" style="1" customWidth="1"/>
    <col min="2" max="2" width="9.17188" style="1" customWidth="1"/>
    <col min="3" max="3" width="32.5" style="1" customWidth="1"/>
    <col min="4" max="4" width="9.17188" style="1" customWidth="1"/>
    <col min="5" max="5" width="3.35156" style="1" customWidth="1"/>
    <col min="6" max="6" width="9.17188" style="1" customWidth="1"/>
    <col min="7" max="7" width="10.1719" style="1" customWidth="1"/>
    <col min="8" max="8" width="9.5" style="1" customWidth="1"/>
    <col min="9" max="11" width="9.17188" style="1" customWidth="1"/>
    <col min="12" max="12" width="13.3516" style="1" customWidth="1"/>
    <col min="13" max="13" width="50.5" style="1" customWidth="1"/>
    <col min="14" max="14" width="86" style="1" customWidth="1"/>
    <col min="15" max="22" width="9.17188" style="1" customWidth="1"/>
    <col min="23" max="16384" width="8.85156" style="1" customWidth="1"/>
  </cols>
  <sheetData>
    <row r="1" ht="18.5" customHeight="1">
      <c r="A1" t="s" s="2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5"/>
      <c r="M1" s="6"/>
      <c r="N1" s="7"/>
      <c r="O1" s="7"/>
      <c r="P1" s="7"/>
      <c r="Q1" s="7"/>
      <c r="R1" s="7"/>
      <c r="S1" s="7"/>
      <c r="T1" s="7"/>
      <c r="U1" s="7"/>
      <c r="V1" s="7"/>
    </row>
    <row r="2" ht="16.6" customHeight="1">
      <c r="A2" t="s" s="8">
        <v>1</v>
      </c>
      <c r="B2" s="9"/>
      <c r="C2" t="s" s="10">
        <v>2</v>
      </c>
      <c r="D2" s="11"/>
      <c r="E2" s="3"/>
      <c r="F2" s="3"/>
      <c r="G2" s="3"/>
      <c r="H2" s="3"/>
      <c r="I2" s="3"/>
      <c r="J2" s="3"/>
      <c r="K2" s="3"/>
      <c r="L2" s="5"/>
      <c r="M2" s="6"/>
      <c r="N2" s="7"/>
      <c r="O2" s="7"/>
      <c r="P2" s="7"/>
      <c r="Q2" s="7"/>
      <c r="R2" s="7"/>
      <c r="S2" s="7"/>
      <c r="T2" s="7"/>
      <c r="U2" s="7"/>
      <c r="V2" s="7"/>
    </row>
    <row r="3" ht="14.25" customHeight="1">
      <c r="A3" t="s" s="8">
        <v>3</v>
      </c>
      <c r="B3" s="12"/>
      <c r="C3" s="13"/>
      <c r="D3" s="14"/>
      <c r="E3" s="7"/>
      <c r="F3" s="7"/>
      <c r="G3" s="7"/>
      <c r="H3" s="7"/>
      <c r="I3" s="7"/>
      <c r="J3" s="7"/>
      <c r="K3" s="7"/>
      <c r="L3" s="5"/>
      <c r="M3" s="6"/>
      <c r="N3" s="7"/>
      <c r="O3" s="7"/>
      <c r="P3" s="7"/>
      <c r="Q3" s="7"/>
      <c r="R3" s="7"/>
      <c r="S3" s="7"/>
      <c r="T3" s="7"/>
      <c r="U3" s="7"/>
      <c r="V3" s="7"/>
    </row>
    <row r="4" ht="13.65" customHeight="1">
      <c r="A4" t="s" s="15">
        <v>4</v>
      </c>
      <c r="B4" s="7"/>
      <c r="C4" s="16"/>
      <c r="D4" s="7"/>
      <c r="E4" s="7"/>
      <c r="F4" s="7"/>
      <c r="G4" s="7"/>
      <c r="H4" s="7"/>
      <c r="I4" s="7"/>
      <c r="J4" s="7"/>
      <c r="K4" s="7"/>
      <c r="L4" s="7"/>
      <c r="M4" s="6"/>
      <c r="N4" s="7"/>
      <c r="O4" s="7"/>
      <c r="P4" s="7"/>
      <c r="Q4" s="7"/>
      <c r="R4" s="7"/>
      <c r="S4" s="7"/>
      <c r="T4" s="7"/>
      <c r="U4" s="7"/>
      <c r="V4" s="7"/>
    </row>
    <row r="5" ht="99" customHeight="1">
      <c r="A5" t="s" s="17">
        <v>5</v>
      </c>
      <c r="B5" s="18"/>
      <c r="C5" s="18"/>
      <c r="D5" s="18"/>
      <c r="E5" s="18"/>
      <c r="F5" s="18"/>
      <c r="G5" s="18"/>
      <c r="H5" s="18"/>
      <c r="I5" s="7"/>
      <c r="J5" s="7"/>
      <c r="K5" s="7"/>
      <c r="L5" s="7"/>
      <c r="M5" s="6"/>
      <c r="N5" s="7"/>
      <c r="O5" s="7"/>
      <c r="P5" s="7"/>
      <c r="Q5" s="7"/>
      <c r="R5" s="7"/>
      <c r="S5" s="7"/>
      <c r="T5" s="7"/>
      <c r="U5" s="7"/>
      <c r="V5" s="7"/>
    </row>
    <row r="6" ht="15" customHeight="1">
      <c r="A6" s="1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6"/>
      <c r="N6" s="7"/>
      <c r="O6" s="7"/>
      <c r="P6" s="7"/>
      <c r="Q6" s="7"/>
      <c r="R6" s="7"/>
      <c r="S6" s="7"/>
      <c r="T6" s="7"/>
      <c r="U6" s="7"/>
      <c r="V6" s="7"/>
    </row>
    <row r="7" ht="15" customHeight="1">
      <c r="A7" s="19"/>
      <c r="B7" s="7"/>
      <c r="C7" s="7"/>
      <c r="D7" s="20"/>
      <c r="E7" s="7"/>
      <c r="F7" s="20"/>
      <c r="G7" s="7"/>
      <c r="H7" s="7"/>
      <c r="I7" s="7"/>
      <c r="J7" s="7"/>
      <c r="K7" s="7"/>
      <c r="L7" s="7"/>
      <c r="M7" s="21"/>
      <c r="N7" s="22"/>
      <c r="O7" s="7"/>
      <c r="P7" s="7"/>
      <c r="Q7" s="7"/>
      <c r="R7" s="7"/>
      <c r="S7" s="7"/>
      <c r="T7" s="7"/>
      <c r="U7" s="7"/>
      <c r="V7" s="7"/>
    </row>
    <row r="8" ht="26.6" customHeight="1">
      <c r="A8" s="7"/>
      <c r="B8" s="7"/>
      <c r="C8" s="7"/>
      <c r="D8" t="s" s="23">
        <v>6</v>
      </c>
      <c r="E8" s="24"/>
      <c r="F8" t="s" s="23">
        <v>7</v>
      </c>
      <c r="G8" t="s" s="23">
        <v>8</v>
      </c>
      <c r="H8" t="s" s="23">
        <v>8</v>
      </c>
      <c r="I8" s="25"/>
      <c r="J8" s="25"/>
      <c r="K8" s="25"/>
      <c r="L8" t="s" s="26">
        <v>9</v>
      </c>
      <c r="M8" t="s" s="27">
        <v>10</v>
      </c>
      <c r="N8" t="s" s="28">
        <v>11</v>
      </c>
      <c r="O8" s="29"/>
      <c r="P8" s="7"/>
      <c r="Q8" s="7"/>
      <c r="R8" s="7"/>
      <c r="S8" s="7"/>
      <c r="T8" s="7"/>
      <c r="U8" s="7"/>
      <c r="V8" s="7"/>
    </row>
    <row r="9" ht="14.6" customHeight="1">
      <c r="A9" s="7"/>
      <c r="B9" s="7"/>
      <c r="C9" s="7"/>
      <c r="D9" t="s" s="23">
        <v>12</v>
      </c>
      <c r="E9" s="24"/>
      <c r="F9" t="s" s="23">
        <v>12</v>
      </c>
      <c r="G9" t="s" s="23">
        <v>12</v>
      </c>
      <c r="H9" t="s" s="23">
        <v>13</v>
      </c>
      <c r="I9" s="25"/>
      <c r="J9" s="25"/>
      <c r="K9" s="24"/>
      <c r="L9" s="24"/>
      <c r="M9" s="30"/>
      <c r="N9" s="30"/>
      <c r="O9" s="7"/>
      <c r="P9" s="7"/>
      <c r="Q9" s="7"/>
      <c r="R9" s="7"/>
      <c r="S9" s="7"/>
      <c r="T9" s="7"/>
      <c r="U9" s="7"/>
      <c r="V9" s="7"/>
    </row>
    <row r="10" ht="15.1" customHeight="1">
      <c r="A10" s="7"/>
      <c r="B10" s="7"/>
      <c r="C10" s="7"/>
      <c r="D10" s="31"/>
      <c r="E10" s="20"/>
      <c r="F10" s="32"/>
      <c r="G10" s="7"/>
      <c r="H10" s="7"/>
      <c r="I10" s="7"/>
      <c r="J10" s="7"/>
      <c r="K10" s="7"/>
      <c r="L10" s="7"/>
      <c r="M10" s="21"/>
      <c r="N10" s="21"/>
      <c r="O10" s="7"/>
      <c r="P10" s="7"/>
      <c r="Q10" s="7"/>
      <c r="R10" s="7"/>
      <c r="S10" s="7"/>
      <c r="T10" s="7"/>
      <c r="U10" s="7"/>
      <c r="V10" s="7"/>
    </row>
    <row r="11" ht="44.25" customHeight="1">
      <c r="A11" t="s" s="33">
        <v>14</v>
      </c>
      <c r="B11" s="3"/>
      <c r="C11" s="34"/>
      <c r="D11" s="35">
        <v>783</v>
      </c>
      <c r="E11" s="36"/>
      <c r="F11" s="35">
        <v>932</v>
      </c>
      <c r="G11" s="37"/>
      <c r="H11" s="7"/>
      <c r="I11" s="7"/>
      <c r="J11" s="7"/>
      <c r="K11" s="7"/>
      <c r="L11" s="38"/>
      <c r="M11" t="s" s="27">
        <f>IF(F11=D23,"Explanation of % variance from PY opening balance not required - Balance brought forward agrees","Explanation of % variance from PY opening balance not required - Balance brought forward does not agree, query this")</f>
        <v>15</v>
      </c>
      <c r="N11" s="39"/>
      <c r="O11" s="29"/>
      <c r="P11" s="7"/>
      <c r="Q11" s="7"/>
      <c r="R11" s="7"/>
      <c r="S11" s="7"/>
      <c r="T11" s="7"/>
      <c r="U11" s="7"/>
      <c r="V11" s="7"/>
    </row>
    <row r="12" ht="15.6" customHeight="1">
      <c r="A12" s="7"/>
      <c r="B12" s="7"/>
      <c r="C12" s="7"/>
      <c r="D12" s="40"/>
      <c r="E12" s="7"/>
      <c r="F12" s="40"/>
      <c r="G12" s="7"/>
      <c r="H12" s="7"/>
      <c r="I12" s="7"/>
      <c r="J12" s="7"/>
      <c r="K12" s="7"/>
      <c r="L12" s="7"/>
      <c r="M12" s="41"/>
      <c r="N12" s="41"/>
      <c r="O12" s="7"/>
      <c r="P12" s="7"/>
      <c r="Q12" s="7"/>
      <c r="R12" s="7"/>
      <c r="S12" s="7"/>
      <c r="T12" s="7"/>
      <c r="U12" s="7"/>
      <c r="V12" s="7"/>
    </row>
    <row r="13" ht="31.5" customHeight="1">
      <c r="A13" t="s" s="42">
        <v>16</v>
      </c>
      <c r="B13" s="6"/>
      <c r="C13" s="43"/>
      <c r="D13" s="35">
        <v>1000</v>
      </c>
      <c r="E13" s="36"/>
      <c r="F13" s="35">
        <v>1000</v>
      </c>
      <c r="G13" s="37">
        <f>F13-D13</f>
        <v>0</v>
      </c>
      <c r="H13" s="44">
        <f>IF((D13&gt;F13),(D13-F13)/D13,IF(D13&lt;F13,-(D13-F13)/D13,IF(D13=F13,0)))</f>
        <v>0</v>
      </c>
      <c r="I13" s="45">
        <f>IF(D13-F13&lt;200,0,IF(D13-F13&gt;200,1,IF(D13-F13=200,1)))</f>
        <v>0</v>
      </c>
      <c r="J13" s="45">
        <f>IF(F13-D13&lt;200,0,IF(F13-D13&gt;200,1,IF(F13-D13=200,1)))</f>
        <v>0</v>
      </c>
      <c r="K13" s="46">
        <f>IF(H13&lt;0.15,0,IF(H13&gt;0.15,1,IF(H13=0.15,1)))</f>
        <v>0</v>
      </c>
      <c r="L13" t="s" s="47">
        <f>IF((H13&lt;15%)*AND(G13&lt;100000)*OR(G13&gt;-100000),"NO","YES")</f>
        <v>17</v>
      </c>
      <c r="M13" t="s" s="27">
        <f>IF((L13="YES")*AND(I13+J13&lt;1),"Explanation not required, difference less than £200"," ")</f>
        <v>18</v>
      </c>
      <c r="N13" s="39"/>
      <c r="O13" s="29"/>
      <c r="P13" s="7"/>
      <c r="Q13" s="7"/>
      <c r="R13" s="7"/>
      <c r="S13" s="7"/>
      <c r="T13" s="7"/>
      <c r="U13" s="7"/>
      <c r="V13" s="7"/>
    </row>
    <row r="14" ht="15.6" customHeight="1">
      <c r="A14" s="7"/>
      <c r="B14" s="7"/>
      <c r="C14" s="7"/>
      <c r="D14" s="40"/>
      <c r="E14" s="7"/>
      <c r="F14" s="40"/>
      <c r="G14" s="48"/>
      <c r="H14" s="44"/>
      <c r="I14" s="7"/>
      <c r="J14" s="7"/>
      <c r="K14" s="20"/>
      <c r="L14" s="20"/>
      <c r="M14" s="41"/>
      <c r="N14" s="41"/>
      <c r="O14" s="7"/>
      <c r="P14" s="7"/>
      <c r="Q14" s="7"/>
      <c r="R14" s="7"/>
      <c r="S14" s="7"/>
      <c r="T14" s="7"/>
      <c r="U14" s="7"/>
      <c r="V14" s="7"/>
    </row>
    <row r="15" ht="20.1" customHeight="1">
      <c r="A15" t="s" s="49">
        <v>19</v>
      </c>
      <c r="B15" s="50"/>
      <c r="C15" s="51"/>
      <c r="D15" s="35">
        <v>0</v>
      </c>
      <c r="E15" s="36"/>
      <c r="F15" s="35">
        <v>0</v>
      </c>
      <c r="G15" s="37">
        <f>F15-D15</f>
        <v>0</v>
      </c>
      <c r="H15" s="44">
        <f>IF((D15&gt;F15),(D15-F15)/D15,IF(D15&lt;F15,-(D15-F15)/D15,IF(D15=F15,0)))</f>
        <v>0</v>
      </c>
      <c r="I15" s="45">
        <f>IF(D15-F15&lt;200,0,IF(D15-F15&gt;200,1,IF(D15-F15=200,1)))</f>
        <v>0</v>
      </c>
      <c r="J15" s="45">
        <f>IF(F15-D15&lt;200,0,IF(F15-D15&gt;200,1,IF(F15-D15=200,1)))</f>
        <v>0</v>
      </c>
      <c r="K15" s="46">
        <f>IF(H15&lt;0.15,0,IF(H15&gt;0.15,1,IF(H15=0.15,1)))</f>
        <v>0</v>
      </c>
      <c r="L15" t="s" s="47">
        <f>IF((H15&lt;15%)*AND(G15&lt;100000)*OR(G15&gt;-100000),"NO","YES")</f>
        <v>17</v>
      </c>
      <c r="M15" t="s" s="27">
        <f>IF((L15="YES")*AND(I15+J15&lt;1),"Explanation not required, difference less than £200"," ")</f>
        <v>18</v>
      </c>
      <c r="N15" s="39"/>
      <c r="O15" s="29"/>
      <c r="P15" s="7"/>
      <c r="Q15" s="7"/>
      <c r="R15" s="7"/>
      <c r="S15" s="7"/>
      <c r="T15" s="7"/>
      <c r="U15" s="7"/>
      <c r="V15" s="7"/>
    </row>
    <row r="16" ht="15.6" customHeight="1">
      <c r="A16" s="7"/>
      <c r="B16" s="7"/>
      <c r="C16" s="7"/>
      <c r="D16" s="40"/>
      <c r="E16" s="7"/>
      <c r="F16" s="40"/>
      <c r="G16" s="48"/>
      <c r="H16" s="44"/>
      <c r="I16" s="7"/>
      <c r="J16" s="7"/>
      <c r="K16" s="20"/>
      <c r="L16" s="20"/>
      <c r="M16" s="41"/>
      <c r="N16" s="41"/>
      <c r="O16" s="7"/>
      <c r="P16" s="7"/>
      <c r="Q16" s="7"/>
      <c r="R16" s="7"/>
      <c r="S16" s="7"/>
      <c r="T16" s="7"/>
      <c r="U16" s="7"/>
      <c r="V16" s="7"/>
    </row>
    <row r="17" ht="20.1" customHeight="1">
      <c r="A17" t="s" s="49">
        <v>20</v>
      </c>
      <c r="B17" s="50"/>
      <c r="C17" s="51"/>
      <c r="D17" s="35">
        <v>490</v>
      </c>
      <c r="E17" s="36"/>
      <c r="F17" s="35">
        <v>595</v>
      </c>
      <c r="G17" s="37">
        <f>F17-D17</f>
        <v>105</v>
      </c>
      <c r="H17" s="44">
        <f>IF((D17&gt;F17),(D17-F17)/D17,IF(D17&lt;F17,-(D17-F17)/D17,IF(D17=F17,0)))</f>
        <v>0.214285714285714</v>
      </c>
      <c r="I17" s="45">
        <f>IF(D17-F17&lt;200,0,IF(D17-F17&gt;200,1,IF(D17-F17=200,1)))</f>
        <v>0</v>
      </c>
      <c r="J17" s="45">
        <f>IF(F17-D17&lt;200,0,IF(F17-D17&gt;200,1,IF(F17-D17=200,1)))</f>
        <v>0</v>
      </c>
      <c r="K17" s="46">
        <f>IF(H17&lt;0.15,0,IF(H17&gt;0.15,1,IF(H17=0.15,1)))</f>
        <v>1</v>
      </c>
      <c r="L17" t="s" s="47">
        <f>IF((H17&lt;15%)*AND(G17&lt;100000)*OR(G17&gt;-100000),"NO","YES")</f>
        <v>21</v>
      </c>
      <c r="M17" t="s" s="27">
        <v>22</v>
      </c>
      <c r="N17" s="39"/>
      <c r="O17" s="29"/>
      <c r="P17" s="7"/>
      <c r="Q17" s="7"/>
      <c r="R17" s="7"/>
      <c r="S17" s="7"/>
      <c r="T17" s="7"/>
      <c r="U17" s="7"/>
      <c r="V17" s="7"/>
    </row>
    <row r="18" ht="15.6" customHeight="1">
      <c r="A18" s="7"/>
      <c r="B18" s="7"/>
      <c r="C18" s="7"/>
      <c r="D18" s="40"/>
      <c r="E18" s="7"/>
      <c r="F18" s="40"/>
      <c r="G18" s="48"/>
      <c r="H18" s="44"/>
      <c r="I18" s="7"/>
      <c r="J18" s="7"/>
      <c r="K18" s="20"/>
      <c r="L18" s="20"/>
      <c r="M18" s="41"/>
      <c r="N18" s="41"/>
      <c r="O18" s="7"/>
      <c r="P18" s="7"/>
      <c r="Q18" s="7"/>
      <c r="R18" s="7"/>
      <c r="S18" s="7"/>
      <c r="T18" s="7"/>
      <c r="U18" s="7"/>
      <c r="V18" s="7"/>
    </row>
    <row r="19" ht="20.1" customHeight="1">
      <c r="A19" t="s" s="49">
        <v>23</v>
      </c>
      <c r="B19" s="50"/>
      <c r="C19" s="51"/>
      <c r="D19" s="35">
        <v>0</v>
      </c>
      <c r="E19" s="36"/>
      <c r="F19" s="35">
        <v>0</v>
      </c>
      <c r="G19" s="37">
        <f>F19-D19</f>
        <v>0</v>
      </c>
      <c r="H19" s="44">
        <f>IF((D19&gt;F19),(D19-F19)/D19,IF(D19&lt;F19,-(D19-F19)/D19,IF(D19=F19,0)))</f>
        <v>0</v>
      </c>
      <c r="I19" s="45">
        <f>IF(D19-F19&lt;200,0,IF(D19-F19&gt;200,1,IF(D19-F19=200,1)))</f>
        <v>0</v>
      </c>
      <c r="J19" s="45">
        <f>IF(F19-D19&lt;200,0,IF(F19-D19&gt;200,1,IF(F19-D19=200,1)))</f>
        <v>0</v>
      </c>
      <c r="K19" s="46">
        <f>IF(H19&lt;0.15,0,IF(H19&gt;0.15,1,IF(H19=0.15,1)))</f>
        <v>0</v>
      </c>
      <c r="L19" t="s" s="47">
        <f>IF((H19&lt;15%)*AND(G19&lt;100000)*OR(G19&gt;-100000),"NO","YES")</f>
        <v>17</v>
      </c>
      <c r="M19" t="s" s="27">
        <f>IF((L19="YES")*AND(I19+J19&lt;1),"Explanation not required, difference less than £200"," ")</f>
        <v>18</v>
      </c>
      <c r="N19" s="39"/>
      <c r="O19" s="29"/>
      <c r="P19" s="7"/>
      <c r="Q19" s="7"/>
      <c r="R19" s="7"/>
      <c r="S19" s="7"/>
      <c r="T19" s="7"/>
      <c r="U19" s="7"/>
      <c r="V19" s="7"/>
    </row>
    <row r="20" ht="15.6" customHeight="1">
      <c r="A20" s="7"/>
      <c r="B20" s="7"/>
      <c r="C20" s="7"/>
      <c r="D20" s="40"/>
      <c r="E20" s="7"/>
      <c r="F20" s="40"/>
      <c r="G20" s="48"/>
      <c r="H20" s="44"/>
      <c r="I20" s="7"/>
      <c r="J20" s="7"/>
      <c r="K20" s="20"/>
      <c r="L20" s="20"/>
      <c r="M20" s="41"/>
      <c r="N20" s="41"/>
      <c r="O20" s="7"/>
      <c r="P20" s="7"/>
      <c r="Q20" s="7"/>
      <c r="R20" s="7"/>
      <c r="S20" s="7"/>
      <c r="T20" s="7"/>
      <c r="U20" s="7"/>
      <c r="V20" s="7"/>
    </row>
    <row r="21" ht="20.1" customHeight="1">
      <c r="A21" t="s" s="49">
        <v>24</v>
      </c>
      <c r="B21" s="50"/>
      <c r="C21" s="51"/>
      <c r="D21" s="35">
        <v>361</v>
      </c>
      <c r="E21" s="36"/>
      <c r="F21" s="35">
        <v>354</v>
      </c>
      <c r="G21" s="37">
        <f>F21-D21</f>
        <v>-7</v>
      </c>
      <c r="H21" s="44">
        <f>IF((D21&gt;F21),(D21-F21)/D21,IF(D21&lt;F21,-(D21-F21)/D21,IF(D21=F21,0)))</f>
        <v>0.0193905817174515</v>
      </c>
      <c r="I21" s="45">
        <f>IF(D21-F21&lt;200,0,IF(D21-F21&gt;200,1,IF(D21-F21=200,1)))</f>
        <v>0</v>
      </c>
      <c r="J21" s="45">
        <f>IF(F21-D21&lt;200,0,IF(F21-D21&gt;200,1,IF(F21-D21=200,1)))</f>
        <v>0</v>
      </c>
      <c r="K21" s="46">
        <f>IF(H21&lt;0.15,0,IF(H21&gt;0.15,1,IF(H21=0.15,1)))</f>
        <v>0</v>
      </c>
      <c r="L21" t="s" s="47">
        <f>IF((H21&lt;15%)*AND(G21&lt;100000)*OR(G21&gt;-100000),"NO","YES")</f>
        <v>17</v>
      </c>
      <c r="M21" t="s" s="27">
        <f>IF((L21="YES")*AND(I21+J21&lt;1),"Explanation not required, difference less than £200"," ")</f>
        <v>18</v>
      </c>
      <c r="N21" s="39"/>
      <c r="O21" s="29"/>
      <c r="P21" s="7"/>
      <c r="Q21" s="7"/>
      <c r="R21" s="7"/>
      <c r="S21" s="7"/>
      <c r="T21" s="7"/>
      <c r="U21" s="7"/>
      <c r="V21" s="7"/>
    </row>
    <row r="22" ht="15.6" customHeight="1">
      <c r="A22" s="7"/>
      <c r="B22" s="7"/>
      <c r="C22" s="7"/>
      <c r="D22" s="40"/>
      <c r="E22" s="7"/>
      <c r="F22" s="40"/>
      <c r="G22" s="48"/>
      <c r="H22" s="44"/>
      <c r="I22" s="7"/>
      <c r="J22" s="7"/>
      <c r="K22" s="20"/>
      <c r="L22" s="20"/>
      <c r="M22" s="41"/>
      <c r="N22" s="30"/>
      <c r="O22" s="7"/>
      <c r="P22" s="7"/>
      <c r="Q22" s="7"/>
      <c r="R22" s="7"/>
      <c r="S22" s="7"/>
      <c r="T22" s="7"/>
      <c r="U22" s="7"/>
      <c r="V22" s="7"/>
    </row>
    <row r="23" ht="20.1" customHeight="1">
      <c r="A23" t="s" s="49">
        <v>25</v>
      </c>
      <c r="B23" s="7"/>
      <c r="C23" s="52"/>
      <c r="D23" s="53">
        <f>D11+D13+D15-D17-D19-D21</f>
        <v>932</v>
      </c>
      <c r="E23" s="36"/>
      <c r="F23" s="53">
        <f>F11+F13+F15-F17-F19-F21</f>
        <v>983</v>
      </c>
      <c r="G23" s="37"/>
      <c r="H23" s="44"/>
      <c r="I23" s="7"/>
      <c r="J23" s="7"/>
      <c r="K23" s="20"/>
      <c r="L23" s="54"/>
      <c r="M23" t="s" s="55">
        <v>26</v>
      </c>
      <c r="N23" s="56"/>
      <c r="O23" s="7"/>
      <c r="P23" s="7"/>
      <c r="Q23" s="7"/>
      <c r="R23" s="7"/>
      <c r="S23" s="7"/>
      <c r="T23" s="7"/>
      <c r="U23" s="7"/>
      <c r="V23" s="7"/>
    </row>
    <row r="24" ht="15.1" customHeight="1">
      <c r="A24" s="50"/>
      <c r="B24" s="7"/>
      <c r="C24" s="7"/>
      <c r="D24" s="57"/>
      <c r="E24" s="7"/>
      <c r="F24" s="57"/>
      <c r="G24" s="48"/>
      <c r="H24" s="44"/>
      <c r="I24" s="7"/>
      <c r="J24" s="7"/>
      <c r="K24" s="20"/>
      <c r="L24" t="s" s="58">
        <f>IF(F23&gt;(2*F13),"YES","NO")</f>
        <v>17</v>
      </c>
      <c r="M24" t="s" s="59">
        <f>IF(F23&gt;(2*F13),"EXPLANATION REQUIRED ON RESERVES TAB AS TO WHY CARRY FORWARD RESERVES ARE GREATER THAN TWICE INCOME FROM LOCAL TAXATION/LEVIES"," ")</f>
        <v>18</v>
      </c>
      <c r="N24" s="56"/>
      <c r="O24" s="7"/>
      <c r="P24" s="7"/>
      <c r="Q24" s="7"/>
      <c r="R24" s="7"/>
      <c r="S24" s="7"/>
      <c r="T24" s="7"/>
      <c r="U24" s="7"/>
      <c r="V24" s="7"/>
    </row>
    <row r="25" ht="15.1" customHeight="1">
      <c r="A25" s="7"/>
      <c r="B25" s="7"/>
      <c r="C25" s="7"/>
      <c r="D25" s="60"/>
      <c r="E25" s="7"/>
      <c r="F25" s="60"/>
      <c r="G25" s="48"/>
      <c r="H25" s="44"/>
      <c r="I25" s="7"/>
      <c r="J25" s="7"/>
      <c r="K25" s="20"/>
      <c r="L25" s="20"/>
      <c r="M25" s="41"/>
      <c r="N25" s="6"/>
      <c r="O25" s="7"/>
      <c r="P25" s="7"/>
      <c r="Q25" s="7"/>
      <c r="R25" s="7"/>
      <c r="S25" s="7"/>
      <c r="T25" s="7"/>
      <c r="U25" s="7"/>
      <c r="V25" s="7"/>
    </row>
    <row r="26" ht="20.1" customHeight="1">
      <c r="A26" t="s" s="49">
        <v>27</v>
      </c>
      <c r="B26" s="50"/>
      <c r="C26" s="51"/>
      <c r="D26" s="35">
        <v>932</v>
      </c>
      <c r="E26" s="36"/>
      <c r="F26" s="35">
        <v>983</v>
      </c>
      <c r="G26" s="37"/>
      <c r="H26" s="44"/>
      <c r="I26" s="7"/>
      <c r="J26" s="7"/>
      <c r="K26" s="20"/>
      <c r="L26" s="54"/>
      <c r="M26" t="s" s="55">
        <v>26</v>
      </c>
      <c r="N26" s="56"/>
      <c r="O26" s="7"/>
      <c r="P26" s="7"/>
      <c r="Q26" s="7"/>
      <c r="R26" s="7"/>
      <c r="S26" s="7"/>
      <c r="T26" s="7"/>
      <c r="U26" s="7"/>
      <c r="V26" s="7"/>
    </row>
    <row r="27" ht="15.6" customHeight="1">
      <c r="A27" s="7"/>
      <c r="B27" s="7"/>
      <c r="C27" s="7"/>
      <c r="D27" s="40"/>
      <c r="E27" s="7"/>
      <c r="F27" s="40"/>
      <c r="G27" s="48"/>
      <c r="H27" s="44"/>
      <c r="I27" s="7"/>
      <c r="J27" s="7"/>
      <c r="K27" s="20"/>
      <c r="L27" s="20"/>
      <c r="M27" s="41"/>
      <c r="N27" s="21"/>
      <c r="O27" s="7"/>
      <c r="P27" s="7"/>
      <c r="Q27" s="7"/>
      <c r="R27" s="7"/>
      <c r="S27" s="7"/>
      <c r="T27" s="7"/>
      <c r="U27" s="7"/>
      <c r="V27" s="7"/>
    </row>
    <row r="28" ht="20.1" customHeight="1">
      <c r="A28" t="s" s="49">
        <v>28</v>
      </c>
      <c r="B28" s="50"/>
      <c r="C28" s="51"/>
      <c r="D28" s="35">
        <v>0</v>
      </c>
      <c r="E28" s="36"/>
      <c r="F28" s="35">
        <v>0</v>
      </c>
      <c r="G28" s="37">
        <f>F28-D28</f>
        <v>0</v>
      </c>
      <c r="H28" s="44">
        <f>IF((D28&gt;F28),(D28-F28)/D28,IF(D28&lt;F28,-(D28-F28)/D28,IF(D28=F28,0)))</f>
        <v>0</v>
      </c>
      <c r="I28" s="45">
        <f>IF(D28-F28&lt;200,0,IF(D28-F28&gt;200,1,IF(D28-F28=200,1)))</f>
        <v>0</v>
      </c>
      <c r="J28" s="45">
        <f>IF(F28-D28&lt;200,0,IF(F28-D28&gt;200,1,IF(F28-D28=200,1)))</f>
        <v>0</v>
      </c>
      <c r="K28" s="46">
        <f>IF(H28&lt;0.15,0,IF(H28&gt;0.15,1,IF(H28=0.15,1)))</f>
        <v>0</v>
      </c>
      <c r="L28" t="s" s="47">
        <f>IF((H28&lt;15%)*AND(G28&lt;100000)*OR(G28&gt;-100000),"NO","YES")</f>
        <v>17</v>
      </c>
      <c r="M28" t="s" s="27">
        <f>IF((L28="YES")*AND(I28+J28&lt;1),"Explanation not required, difference less than £200"," ")</f>
        <v>18</v>
      </c>
      <c r="N28" s="39"/>
      <c r="O28" s="29"/>
      <c r="P28" s="7"/>
      <c r="Q28" s="7"/>
      <c r="R28" s="7"/>
      <c r="S28" s="7"/>
      <c r="T28" s="7"/>
      <c r="U28" s="7"/>
      <c r="V28" s="7"/>
    </row>
    <row r="29" ht="15.6" customHeight="1">
      <c r="A29" s="7"/>
      <c r="B29" s="7"/>
      <c r="C29" s="7"/>
      <c r="D29" s="40"/>
      <c r="E29" s="7"/>
      <c r="F29" s="40"/>
      <c r="G29" s="48"/>
      <c r="H29" s="44"/>
      <c r="I29" s="7"/>
      <c r="J29" s="7"/>
      <c r="K29" s="20"/>
      <c r="L29" s="20"/>
      <c r="M29" s="41"/>
      <c r="N29" s="41"/>
      <c r="O29" s="7"/>
      <c r="P29" s="7"/>
      <c r="Q29" s="7"/>
      <c r="R29" s="7"/>
      <c r="S29" s="7"/>
      <c r="T29" s="7"/>
      <c r="U29" s="7"/>
      <c r="V29" s="7"/>
    </row>
    <row r="30" ht="20.1" customHeight="1">
      <c r="A30" t="s" s="49">
        <v>29</v>
      </c>
      <c r="B30" s="50"/>
      <c r="C30" s="51"/>
      <c r="D30" s="35">
        <v>0</v>
      </c>
      <c r="E30" s="36"/>
      <c r="F30" s="35">
        <v>0</v>
      </c>
      <c r="G30" s="37">
        <f>F30-D30</f>
        <v>0</v>
      </c>
      <c r="H30" s="44">
        <f>IF((D30&gt;F30),(D30-F30)/D30,IF(D30&lt;F30,-(D30-F30)/D30,IF(D30=F30,0)))</f>
        <v>0</v>
      </c>
      <c r="I30" s="45">
        <f>IF(D30-F30&lt;100,0,IF(D30-F30&gt;100,1,IF(D30-F30=100,1)))</f>
        <v>0</v>
      </c>
      <c r="J30" s="45">
        <f>IF(F30-D30&lt;100,0,IF(F30-D30&gt;100,1,IF(F30-D30=100,1)))</f>
        <v>0</v>
      </c>
      <c r="K30" s="46">
        <f>IF(H30&lt;0.15,0,IF(H30&gt;0.15,1,IF(H30=0.15,1)))</f>
        <v>0</v>
      </c>
      <c r="L30" t="s" s="47">
        <f>IF((H30&lt;15%)*AND(G30&lt;100000)*OR(G30&gt;-100000),"NO","YES")</f>
        <v>17</v>
      </c>
      <c r="M30" t="s" s="27">
        <f>IF((L30="YES")*AND(I30+J30&lt;1),"Explanation not required, difference less than £200"," ")</f>
        <v>18</v>
      </c>
      <c r="N30" s="39"/>
      <c r="O30" s="29"/>
      <c r="P30" s="7"/>
      <c r="Q30" s="7"/>
      <c r="R30" s="7"/>
      <c r="S30" s="7"/>
      <c r="T30" s="7"/>
      <c r="U30" s="7"/>
      <c r="V30" s="7"/>
    </row>
    <row r="31" ht="15.1" customHeight="1">
      <c r="A31" s="7"/>
      <c r="B31" s="7"/>
      <c r="C31" s="7"/>
      <c r="D31" s="61"/>
      <c r="E31" s="7"/>
      <c r="F31" s="61"/>
      <c r="G31" s="7"/>
      <c r="H31" s="44"/>
      <c r="I31" s="7"/>
      <c r="J31" s="7"/>
      <c r="K31" s="20"/>
      <c r="L31" s="20"/>
      <c r="M31" s="30"/>
      <c r="N31" s="30"/>
      <c r="O31" s="7"/>
      <c r="P31" s="7"/>
      <c r="Q31" s="7"/>
      <c r="R31" s="7"/>
      <c r="S31" s="7"/>
      <c r="T31" s="7"/>
      <c r="U31" s="7"/>
      <c r="V31" s="7"/>
    </row>
    <row r="32" ht="14.6" customHeight="1">
      <c r="A32" s="7"/>
      <c r="B32" s="7"/>
      <c r="C32" t="s" s="62">
        <v>30</v>
      </c>
      <c r="D32" s="7"/>
      <c r="E32" s="7"/>
      <c r="F32" s="7"/>
      <c r="G32" s="7"/>
      <c r="H32" s="7"/>
      <c r="I32" s="7"/>
      <c r="J32" s="7"/>
      <c r="K32" s="7"/>
      <c r="L32" s="7"/>
      <c r="M32" s="6"/>
      <c r="N32" s="7"/>
      <c r="O32" s="7"/>
      <c r="P32" s="7"/>
      <c r="Q32" s="7"/>
      <c r="R32" s="7"/>
      <c r="S32" s="7"/>
      <c r="T32" s="7"/>
      <c r="U32" s="7"/>
      <c r="V32" s="7"/>
    </row>
    <row r="33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6"/>
      <c r="N33" s="7"/>
      <c r="O33" s="63"/>
      <c r="P33" s="63"/>
      <c r="Q33" s="63"/>
      <c r="R33" s="63"/>
      <c r="S33" s="63"/>
      <c r="T33" s="63"/>
      <c r="U33" s="63"/>
      <c r="V33" s="63"/>
    </row>
    <row r="34" ht="14.6" customHeight="1">
      <c r="A34" s="7"/>
      <c r="B34" s="7"/>
      <c r="C34" t="s" s="62">
        <v>31</v>
      </c>
      <c r="D34" s="7"/>
      <c r="E34" s="7"/>
      <c r="F34" s="7"/>
      <c r="G34" s="7"/>
      <c r="H34" s="7"/>
      <c r="I34" s="7"/>
      <c r="J34" s="7"/>
      <c r="K34" s="7"/>
      <c r="L34" s="7"/>
      <c r="M34" s="6"/>
      <c r="N34" s="63"/>
      <c r="O34" s="63"/>
      <c r="P34" s="63"/>
      <c r="Q34" s="63"/>
      <c r="R34" s="63"/>
      <c r="S34" s="63"/>
      <c r="T34" s="63"/>
      <c r="U34" s="63"/>
      <c r="V34" s="63"/>
    </row>
    <row r="35" ht="13.5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6"/>
      <c r="N35" s="7"/>
      <c r="O35" s="7"/>
      <c r="P35" s="7"/>
      <c r="Q35" s="7"/>
      <c r="R35" s="7"/>
      <c r="S35" s="7"/>
      <c r="T35" s="7"/>
      <c r="U35" s="7"/>
      <c r="V35" s="7"/>
    </row>
    <row r="36" ht="14.6" customHeight="1">
      <c r="A36" s="7"/>
      <c r="B36" s="7"/>
      <c r="C36" t="s" s="62">
        <v>32</v>
      </c>
      <c r="D36" s="7"/>
      <c r="E36" s="7"/>
      <c r="F36" s="7"/>
      <c r="G36" s="7"/>
      <c r="H36" s="7"/>
      <c r="I36" s="7"/>
      <c r="J36" s="7"/>
      <c r="K36" s="7"/>
      <c r="L36" s="7"/>
      <c r="M36" s="6"/>
      <c r="N36" s="7"/>
      <c r="O36" s="7"/>
      <c r="P36" s="7"/>
      <c r="Q36" s="7"/>
      <c r="R36" s="7"/>
      <c r="S36" s="7"/>
      <c r="T36" s="7"/>
      <c r="U36" s="7"/>
      <c r="V36" s="7"/>
    </row>
  </sheetData>
  <mergeCells count="11">
    <mergeCell ref="A30:C30"/>
    <mergeCell ref="A11:C11"/>
    <mergeCell ref="A13:C13"/>
    <mergeCell ref="A15:C15"/>
    <mergeCell ref="A17:C17"/>
    <mergeCell ref="A5:H5"/>
    <mergeCell ref="A19:C19"/>
    <mergeCell ref="A21:C21"/>
    <mergeCell ref="A1:K1"/>
    <mergeCell ref="A26:C26"/>
    <mergeCell ref="A28:C28"/>
  </mergeCells>
  <pageMargins left="0.708661" right="0.708661" top="0.748031" bottom="0.748031" header="0.314961" footer="0.31496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8"/>
  <sheetViews>
    <sheetView workbookViewId="0" showGridLines="0" defaultGridColor="1"/>
  </sheetViews>
  <sheetFormatPr defaultColWidth="8.83333" defaultRowHeight="15" customHeight="1" outlineLevelRow="0" outlineLevelCol="0"/>
  <cols>
    <col min="1" max="6" width="8.85156" style="64" customWidth="1"/>
    <col min="7" max="16384" width="8.85156" style="64" customWidth="1"/>
  </cols>
  <sheetData>
    <row r="1" ht="15.75" customHeight="1">
      <c r="A1" t="s" s="65">
        <v>33</v>
      </c>
      <c r="B1" s="66"/>
      <c r="C1" s="66"/>
      <c r="D1" s="66"/>
      <c r="E1" s="66"/>
      <c r="F1" s="66"/>
    </row>
    <row r="2" ht="15.75" customHeight="1">
      <c r="A2" t="s" s="67">
        <v>34</v>
      </c>
      <c r="B2" s="66"/>
      <c r="C2" s="66"/>
      <c r="D2" s="66"/>
      <c r="E2" s="66"/>
      <c r="F2" s="66"/>
    </row>
    <row r="3" ht="13.55" customHeight="1">
      <c r="A3" t="s" s="67">
        <v>35</v>
      </c>
      <c r="B3" s="66"/>
      <c r="C3" s="66"/>
      <c r="D3" s="66"/>
      <c r="E3" s="66"/>
      <c r="F3" s="66"/>
    </row>
    <row r="4" ht="13.55" customHeight="1">
      <c r="A4" s="66"/>
      <c r="B4" s="66"/>
      <c r="C4" s="66"/>
      <c r="D4" s="66"/>
      <c r="E4" s="66"/>
      <c r="F4" s="66"/>
    </row>
    <row r="5" ht="13.55" customHeight="1">
      <c r="A5" s="66"/>
      <c r="B5" s="66"/>
      <c r="C5" s="66"/>
      <c r="D5" t="s" s="68">
        <v>12</v>
      </c>
      <c r="E5" t="s" s="68">
        <v>12</v>
      </c>
      <c r="F5" t="s" s="68">
        <v>12</v>
      </c>
    </row>
    <row r="6" ht="13.55" customHeight="1">
      <c r="A6" t="s" s="68">
        <v>36</v>
      </c>
      <c r="B6" s="69"/>
      <c r="C6" s="66"/>
      <c r="D6" s="69"/>
      <c r="E6" s="66"/>
      <c r="F6" s="66"/>
    </row>
    <row r="7" ht="13.55" customHeight="1">
      <c r="A7" s="70"/>
      <c r="B7" t="s" s="71">
        <v>37</v>
      </c>
      <c r="C7" s="72"/>
      <c r="D7" s="73"/>
      <c r="E7" s="74"/>
      <c r="F7" s="66"/>
    </row>
    <row r="8" ht="15" customHeight="1">
      <c r="A8" s="70"/>
      <c r="B8" t="s" s="71">
        <v>38</v>
      </c>
      <c r="C8" s="72"/>
      <c r="D8" s="73"/>
      <c r="E8" s="74"/>
      <c r="F8" s="66"/>
    </row>
    <row r="9" ht="13.55" customHeight="1">
      <c r="A9" s="70"/>
      <c r="B9" t="s" s="71">
        <v>39</v>
      </c>
      <c r="C9" s="72"/>
      <c r="D9" s="73"/>
      <c r="E9" s="74"/>
      <c r="F9" s="66"/>
    </row>
    <row r="10" ht="13.55" customHeight="1">
      <c r="A10" s="70"/>
      <c r="B10" t="s" s="71">
        <v>40</v>
      </c>
      <c r="C10" s="72"/>
      <c r="D10" s="73"/>
      <c r="E10" s="74"/>
      <c r="F10" s="66"/>
    </row>
    <row r="11" ht="13.55" customHeight="1">
      <c r="A11" s="70"/>
      <c r="B11" t="s" s="71">
        <v>41</v>
      </c>
      <c r="C11" s="72"/>
      <c r="D11" s="73"/>
      <c r="E11" s="74"/>
      <c r="F11" s="66"/>
    </row>
    <row r="12" ht="13.55" customHeight="1">
      <c r="A12" s="70"/>
      <c r="B12" t="s" s="71">
        <v>42</v>
      </c>
      <c r="C12" s="72"/>
      <c r="D12" s="73"/>
      <c r="E12" s="74"/>
      <c r="F12" s="66"/>
    </row>
    <row r="13" ht="13.55" customHeight="1">
      <c r="A13" s="70"/>
      <c r="B13" t="s" s="71">
        <v>43</v>
      </c>
      <c r="C13" s="72"/>
      <c r="D13" s="73"/>
      <c r="E13" s="75"/>
      <c r="F13" s="66"/>
    </row>
    <row r="14" ht="13.55" customHeight="1">
      <c r="A14" s="66"/>
      <c r="B14" s="76"/>
      <c r="C14" s="66"/>
      <c r="D14" s="76"/>
      <c r="E14" s="77">
        <f>SUM(D7:D13)</f>
        <v>0</v>
      </c>
      <c r="F14" s="66"/>
    </row>
    <row r="15" ht="13.55" customHeight="1">
      <c r="A15" s="66"/>
      <c r="B15" s="66"/>
      <c r="C15" s="66"/>
      <c r="D15" s="69"/>
      <c r="E15" s="66"/>
      <c r="F15" s="66"/>
    </row>
    <row r="16" ht="13.55" customHeight="1">
      <c r="A16" t="s" s="68">
        <v>44</v>
      </c>
      <c r="B16" s="66"/>
      <c r="C16" s="70"/>
      <c r="D16" s="73"/>
      <c r="E16" s="75"/>
      <c r="F16" s="66"/>
    </row>
    <row r="17" ht="13.55" customHeight="1">
      <c r="A17" s="66"/>
      <c r="B17" s="66"/>
      <c r="C17" s="66"/>
      <c r="D17" s="76"/>
      <c r="E17" s="77">
        <f>D16</f>
        <v>0</v>
      </c>
      <c r="F17" s="78"/>
    </row>
    <row r="18" ht="13.55" customHeight="1">
      <c r="A18" t="s" s="68">
        <v>45</v>
      </c>
      <c r="B18" s="66"/>
      <c r="C18" s="66"/>
      <c r="D18" s="66"/>
      <c r="E18" s="66"/>
      <c r="F18" s="79">
        <f>E14+E17</f>
        <v>0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